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<sst xmlns="http://schemas.openxmlformats.org/spreadsheetml/2006/main" count="69" uniqueCount="44">
  <si>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еда</t>
  </si>
  <si>
    <t>кафе</t>
  </si>
  <si>
    <t>проездной</t>
  </si>
  <si>
    <t>траты на день</t>
  </si>
  <si>
    <t>траты на месяц</t>
  </si>
  <si>
    <t>сумма</t>
  </si>
  <si>
    <t>телефон</t>
  </si>
  <si>
    <t>СЕНТЯБРЬ</t>
  </si>
  <si>
    <t>ВСЕГО</t>
  </si>
  <si>
    <t>числа</t>
  </si>
  <si>
    <t>Сумма по категориям</t>
  </si>
  <si>
    <t>алкоголь</t>
  </si>
  <si>
    <t>транспорт</t>
  </si>
  <si>
    <t>канц товары</t>
  </si>
  <si>
    <t>кино, клуб и т.д.</t>
  </si>
  <si>
    <t>табак</t>
  </si>
  <si>
    <t>литература</t>
  </si>
  <si>
    <t>интернет</t>
  </si>
  <si>
    <t>чай</t>
  </si>
  <si>
    <t>космет и гигиена</t>
  </si>
  <si>
    <t>бытхимия и кухня</t>
  </si>
  <si>
    <t>предметы обихода</t>
  </si>
  <si>
    <t>%</t>
  </si>
  <si>
    <t>нарката</t>
  </si>
  <si>
    <t>гавно</t>
  </si>
  <si>
    <t>подарки</t>
  </si>
  <si>
    <t>я</t>
  </si>
  <si>
    <t>кс</t>
  </si>
  <si>
    <t>пш</t>
  </si>
  <si>
    <t>заикА</t>
  </si>
  <si>
    <t>тюки</t>
  </si>
  <si>
    <t>калупин</t>
  </si>
  <si>
    <t>ваня</t>
  </si>
  <si>
    <t>петров</t>
  </si>
  <si>
    <t>+</t>
  </si>
  <si>
    <t>осталось</t>
  </si>
  <si>
    <t>пт</t>
  </si>
  <si>
    <t>сб</t>
  </si>
  <si>
    <t>вс</t>
  </si>
  <si>
    <t>пн</t>
  </si>
  <si>
    <t>вт</t>
  </si>
  <si>
    <t>ср</t>
  </si>
  <si>
    <t>чт</t>
  </si>
  <si>
    <t>п 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</si>
</sst>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00_);_(* \(#,##0.000\);_(* &quot;-&quot;??_);_(@_)"/>
    <numFmt numFmtId="183" formatCode="_(* #,##0.0_);_(* \(#,##0.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7" xfId="0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3" fillId="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16" xfId="0" applyBorder="1" applyAlignment="1">
      <alignment/>
    </xf>
    <xf numFmtId="1" fontId="3" fillId="4" borderId="17" xfId="0" applyNumberFormat="1" applyFont="1" applyFill="1" applyBorder="1" applyAlignment="1">
      <alignment/>
    </xf>
    <xf numFmtId="1" fontId="3" fillId="4" borderId="18" xfId="0" applyNumberFormat="1" applyFont="1" applyFill="1" applyBorder="1" applyAlignment="1">
      <alignment/>
    </xf>
    <xf numFmtId="183" fontId="0" fillId="0" borderId="19" xfId="18" applyNumberFormat="1" applyBorder="1" applyAlignment="1">
      <alignment/>
    </xf>
    <xf numFmtId="183" fontId="0" fillId="0" borderId="20" xfId="18" applyNumberFormat="1" applyBorder="1" applyAlignment="1">
      <alignment/>
    </xf>
    <xf numFmtId="183" fontId="0" fillId="6" borderId="15" xfId="18" applyNumberFormat="1" applyFill="1" applyBorder="1" applyAlignment="1">
      <alignment/>
    </xf>
    <xf numFmtId="183" fontId="0" fillId="3" borderId="20" xfId="18" applyNumberFormat="1" applyFill="1" applyBorder="1" applyAlignment="1">
      <alignment/>
    </xf>
    <xf numFmtId="183" fontId="0" fillId="4" borderId="15" xfId="18" applyNumberFormat="1" applyFill="1" applyBorder="1" applyAlignment="1">
      <alignment/>
    </xf>
    <xf numFmtId="0" fontId="0" fillId="5" borderId="21" xfId="0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2" borderId="25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183" fontId="0" fillId="2" borderId="15" xfId="18" applyNumberFormat="1" applyFill="1" applyBorder="1" applyAlignment="1">
      <alignment/>
    </xf>
    <xf numFmtId="183" fontId="0" fillId="2" borderId="19" xfId="18" applyNumberFormat="1" applyFill="1" applyBorder="1" applyAlignment="1">
      <alignment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3" xfId="0" applyFill="1" applyBorder="1" applyAlignment="1">
      <alignment/>
    </xf>
    <xf numFmtId="183" fontId="0" fillId="2" borderId="25" xfId="18" applyNumberFormat="1" applyFill="1" applyBorder="1" applyAlignment="1">
      <alignment/>
    </xf>
    <xf numFmtId="183" fontId="0" fillId="2" borderId="19" xfId="18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/>
    </xf>
    <xf numFmtId="183" fontId="0" fillId="0" borderId="25" xfId="18" applyNumberFormat="1" applyFill="1" applyBorder="1" applyAlignment="1">
      <alignment/>
    </xf>
    <xf numFmtId="0" fontId="3" fillId="3" borderId="19" xfId="0" applyFont="1" applyFill="1" applyBorder="1" applyAlignment="1">
      <alignment/>
    </xf>
    <xf numFmtId="183" fontId="0" fillId="3" borderId="19" xfId="18" applyNumberFormat="1" applyFill="1" applyBorder="1" applyAlignment="1">
      <alignment/>
    </xf>
    <xf numFmtId="0" fontId="0" fillId="0" borderId="0" xfId="0" applyAlignment="1">
      <alignment/>
    </xf>
    <xf numFmtId="0" fontId="3" fillId="6" borderId="10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27" xfId="0" applyFill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Траты за сентябрь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каждодневные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Лист3!$C$2:$AF$2</c:f>
              <c:numCache/>
            </c:numRef>
          </c:cat>
          <c:val>
            <c:numRef>
              <c:f>Лист3!$C$14:$AF$14</c:f>
              <c:numCache/>
            </c:numRef>
          </c:val>
          <c:smooth val="0"/>
        </c:ser>
        <c:ser>
          <c:idx val="1"/>
          <c:order val="1"/>
          <c:tx>
            <c:v>ежемесячные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Лист3!$C$2:$AF$2</c:f>
              <c:numCache/>
            </c:numRef>
          </c:cat>
          <c:val>
            <c:numRef>
              <c:f>Лист3!$C$27:$AF$27</c:f>
              <c:numCache/>
            </c:numRef>
          </c:val>
          <c:smooth val="0"/>
        </c:ser>
        <c:ser>
          <c:idx val="2"/>
          <c:order val="2"/>
          <c:tx>
            <c:v>общее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Лист3!$C$2:$AF$2</c:f>
              <c:numCache/>
            </c:numRef>
          </c:cat>
          <c:val>
            <c:numRef>
              <c:f>Лист3!$C$28:$AF$28</c:f>
              <c:numCache/>
            </c:numRef>
          </c:val>
          <c:smooth val="0"/>
        </c:ser>
        <c:axId val="46044994"/>
        <c:axId val="11751763"/>
      </c:line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дни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рубли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4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Траты по дням недели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пн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дни недели</c:v>
              </c:pt>
            </c:strLit>
          </c:cat>
          <c:val>
            <c:numRef>
              <c:f>Лист3!$S$30</c:f>
              <c:numCache/>
            </c:numRef>
          </c:val>
        </c:ser>
        <c:ser>
          <c:idx val="1"/>
          <c:order val="1"/>
          <c:tx>
            <c:v>вт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дни недели</c:v>
              </c:pt>
            </c:strLit>
          </c:cat>
          <c:val>
            <c:numRef>
              <c:f>Лист3!$T$30</c:f>
              <c:numCache/>
            </c:numRef>
          </c:val>
        </c:ser>
        <c:ser>
          <c:idx val="2"/>
          <c:order val="2"/>
          <c:tx>
            <c:v>ср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дни недели</c:v>
              </c:pt>
            </c:strLit>
          </c:cat>
          <c:val>
            <c:numRef>
              <c:f>Лист3!$U$30</c:f>
              <c:numCache/>
            </c:numRef>
          </c:val>
        </c:ser>
        <c:ser>
          <c:idx val="3"/>
          <c:order val="3"/>
          <c:tx>
            <c:v>чт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дни недели</c:v>
              </c:pt>
            </c:strLit>
          </c:cat>
          <c:val>
            <c:numRef>
              <c:f>Лист3!$V$30</c:f>
              <c:numCache/>
            </c:numRef>
          </c:val>
        </c:ser>
        <c:ser>
          <c:idx val="4"/>
          <c:order val="4"/>
          <c:tx>
            <c:v>пт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дни недели</c:v>
              </c:pt>
            </c:strLit>
          </c:cat>
          <c:val>
            <c:numRef>
              <c:f>Лист3!$W$30</c:f>
              <c:numCache/>
            </c:numRef>
          </c:val>
        </c:ser>
        <c:ser>
          <c:idx val="5"/>
          <c:order val="5"/>
          <c:tx>
            <c:v>сб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дни недели</c:v>
              </c:pt>
            </c:strLit>
          </c:cat>
          <c:val>
            <c:numRef>
              <c:f>Лист3!$X$30</c:f>
              <c:numCache/>
            </c:numRef>
          </c:val>
        </c:ser>
        <c:ser>
          <c:idx val="6"/>
          <c:order val="6"/>
          <c:tx>
            <c:v>вс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дни недели</c:v>
              </c:pt>
            </c:strLit>
          </c:cat>
          <c:val>
            <c:numRef>
              <c:f>Лист3!$Y$30</c:f>
              <c:numCache/>
            </c:numRef>
          </c:val>
        </c:ser>
        <c:axId val="38657004"/>
        <c:axId val="12368717"/>
      </c:bar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38100</xdr:rowOff>
    </xdr:from>
    <xdr:to>
      <xdr:col>16</xdr:col>
      <xdr:colOff>9525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28575" y="6286500"/>
        <a:ext cx="6410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30</xdr:row>
      <xdr:rowOff>38100</xdr:rowOff>
    </xdr:from>
    <xdr:to>
      <xdr:col>32</xdr:col>
      <xdr:colOff>438150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6457950" y="6286500"/>
        <a:ext cx="61817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45"/>
  <sheetViews>
    <sheetView tabSelected="1" zoomScale="75" zoomScaleNormal="75" workbookViewId="0" topLeftCell="A1">
      <selection activeCell="W30" sqref="W30"/>
    </sheetView>
  </sheetViews>
  <sheetFormatPr defaultColWidth="9.140625" defaultRowHeight="12.75"/>
  <cols>
    <col min="1" max="1" width="3.7109375" style="0" bestFit="1" customWidth="1"/>
    <col min="2" max="2" width="17.57421875" style="0" bestFit="1" customWidth="1"/>
    <col min="3" max="3" width="5.140625" style="0" customWidth="1"/>
    <col min="4" max="9" width="5.28125" style="0" bestFit="1" customWidth="1"/>
    <col min="10" max="10" width="6.57421875" style="0" bestFit="1" customWidth="1"/>
    <col min="11" max="18" width="5.28125" style="0" bestFit="1" customWidth="1"/>
    <col min="19" max="19" width="5.8515625" style="0" bestFit="1" customWidth="1"/>
    <col min="20" max="21" width="5.28125" style="0" bestFit="1" customWidth="1"/>
    <col min="22" max="24" width="5.8515625" style="0" bestFit="1" customWidth="1"/>
    <col min="25" max="27" width="5.28125" style="0" bestFit="1" customWidth="1"/>
    <col min="28" max="28" width="5.00390625" style="0" customWidth="1"/>
    <col min="29" max="32" width="5.28125" style="0" bestFit="1" customWidth="1"/>
    <col min="33" max="33" width="12.8515625" style="0" customWidth="1"/>
    <col min="34" max="34" width="7.57421875" style="0" bestFit="1" customWidth="1"/>
  </cols>
  <sheetData>
    <row r="1" spans="1:34" ht="27.75">
      <c r="A1" s="63"/>
      <c r="B1" s="67" t="s">
        <v>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/>
      <c r="AG1" s="65" t="s">
        <v>10</v>
      </c>
      <c r="AH1" s="70" t="s">
        <v>22</v>
      </c>
    </row>
    <row r="2" spans="1:34" ht="15.75">
      <c r="A2" s="64"/>
      <c r="B2" s="17" t="s">
        <v>9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10">
        <v>30</v>
      </c>
      <c r="AG2" s="66"/>
      <c r="AH2" s="71"/>
    </row>
    <row r="3" spans="1:34" ht="16.5" thickBot="1">
      <c r="A3" s="64"/>
      <c r="B3" s="60" t="s">
        <v>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2"/>
      <c r="AG3" s="27"/>
      <c r="AH3" s="27"/>
    </row>
    <row r="4" spans="1:34" ht="15.75">
      <c r="A4" s="4">
        <v>1</v>
      </c>
      <c r="B4" s="14" t="s">
        <v>0</v>
      </c>
      <c r="C4" s="15">
        <v>32</v>
      </c>
      <c r="D4" s="15">
        <v>164</v>
      </c>
      <c r="E4" s="15">
        <v>58</v>
      </c>
      <c r="F4" s="15">
        <f>31+16+25+73</f>
        <v>145</v>
      </c>
      <c r="G4" s="15">
        <v>120</v>
      </c>
      <c r="H4" s="15">
        <v>0</v>
      </c>
      <c r="I4" s="15">
        <v>110</v>
      </c>
      <c r="J4" s="15">
        <v>117</v>
      </c>
      <c r="K4" s="15">
        <v>171</v>
      </c>
      <c r="L4" s="15">
        <v>67</v>
      </c>
      <c r="M4" s="15">
        <v>86</v>
      </c>
      <c r="N4" s="15">
        <v>138</v>
      </c>
      <c r="O4" s="15">
        <v>20</v>
      </c>
      <c r="P4" s="15">
        <v>100</v>
      </c>
      <c r="Q4" s="15">
        <f>251-28</f>
        <v>223</v>
      </c>
      <c r="R4" s="15">
        <v>72</v>
      </c>
      <c r="S4" s="15">
        <v>85</v>
      </c>
      <c r="T4" s="15">
        <v>89</v>
      </c>
      <c r="U4" s="15">
        <v>83</v>
      </c>
      <c r="V4" s="15">
        <v>100</v>
      </c>
      <c r="W4" s="15">
        <v>170</v>
      </c>
      <c r="X4" s="15">
        <v>187</v>
      </c>
      <c r="Y4" s="15">
        <v>0</v>
      </c>
      <c r="Z4" s="15">
        <v>150</v>
      </c>
      <c r="AA4" s="15">
        <v>190</v>
      </c>
      <c r="AB4" s="15">
        <v>19</v>
      </c>
      <c r="AC4" s="15">
        <v>60</v>
      </c>
      <c r="AD4" s="15">
        <v>50</v>
      </c>
      <c r="AE4" s="15">
        <v>112</v>
      </c>
      <c r="AF4" s="16">
        <v>140</v>
      </c>
      <c r="AG4" s="40">
        <f>SUM(C4:AF4)</f>
        <v>3058</v>
      </c>
      <c r="AH4" s="32">
        <f>(AG4/$AG$28)*100</f>
        <v>35.72429906542056</v>
      </c>
    </row>
    <row r="5" spans="1:34" ht="15.75">
      <c r="A5" s="6">
        <v>2</v>
      </c>
      <c r="B5" s="8" t="s">
        <v>1</v>
      </c>
      <c r="C5" s="9">
        <v>0</v>
      </c>
      <c r="D5" s="9">
        <v>35</v>
      </c>
      <c r="E5" s="9">
        <v>0</v>
      </c>
      <c r="F5" s="9">
        <v>0</v>
      </c>
      <c r="G5" s="9">
        <v>0</v>
      </c>
      <c r="H5" s="9">
        <v>50</v>
      </c>
      <c r="I5" s="9">
        <v>0</v>
      </c>
      <c r="J5" s="9">
        <v>0</v>
      </c>
      <c r="K5" s="9">
        <v>45</v>
      </c>
      <c r="L5" s="9">
        <v>36</v>
      </c>
      <c r="M5" s="9">
        <v>53</v>
      </c>
      <c r="N5" s="9">
        <v>26</v>
      </c>
      <c r="O5" s="9">
        <v>20</v>
      </c>
      <c r="P5" s="9">
        <v>0</v>
      </c>
      <c r="Q5" s="9">
        <v>0</v>
      </c>
      <c r="R5" s="9">
        <v>36</v>
      </c>
      <c r="S5" s="9">
        <v>0</v>
      </c>
      <c r="T5" s="9">
        <v>44</v>
      </c>
      <c r="U5" s="9">
        <v>0</v>
      </c>
      <c r="V5" s="9">
        <v>0</v>
      </c>
      <c r="W5" s="9">
        <v>120</v>
      </c>
      <c r="X5" s="9">
        <v>20</v>
      </c>
      <c r="Y5" s="9">
        <v>0</v>
      </c>
      <c r="Z5" s="9">
        <v>36</v>
      </c>
      <c r="AA5" s="9">
        <v>0</v>
      </c>
      <c r="AB5" s="9">
        <v>0</v>
      </c>
      <c r="AC5" s="9">
        <v>0</v>
      </c>
      <c r="AD5" s="9">
        <v>40</v>
      </c>
      <c r="AE5" s="9">
        <v>46</v>
      </c>
      <c r="AF5" s="12">
        <v>0</v>
      </c>
      <c r="AG5" s="41">
        <f aca="true" t="shared" si="0" ref="AG5:AG13">SUM(C5:AF5)</f>
        <v>607</v>
      </c>
      <c r="AH5" s="48">
        <f aca="true" t="shared" si="1" ref="AH5:AH27">(AG5/$AG$28)*100</f>
        <v>7.091121495327103</v>
      </c>
    </row>
    <row r="6" spans="1:34" ht="15.75">
      <c r="A6" s="4">
        <v>3</v>
      </c>
      <c r="B6" s="3" t="s">
        <v>12</v>
      </c>
      <c r="C6" s="2">
        <v>0</v>
      </c>
      <c r="D6" s="2">
        <v>18</v>
      </c>
      <c r="E6" s="2">
        <v>30</v>
      </c>
      <c r="F6" s="2">
        <v>0</v>
      </c>
      <c r="G6" s="2">
        <v>0</v>
      </c>
      <c r="H6" s="2">
        <v>30</v>
      </c>
      <c r="I6" s="2">
        <v>30</v>
      </c>
      <c r="J6" s="2">
        <v>34</v>
      </c>
      <c r="K6" s="2">
        <v>30</v>
      </c>
      <c r="L6" s="2">
        <v>0</v>
      </c>
      <c r="M6" s="2">
        <v>30</v>
      </c>
      <c r="N6" s="2">
        <v>17</v>
      </c>
      <c r="O6" s="2">
        <v>30</v>
      </c>
      <c r="P6" s="2">
        <v>30</v>
      </c>
      <c r="Q6" s="2">
        <v>150</v>
      </c>
      <c r="R6" s="2">
        <v>18</v>
      </c>
      <c r="S6" s="2">
        <v>0</v>
      </c>
      <c r="T6" s="2">
        <v>30</v>
      </c>
      <c r="U6" s="2">
        <v>40</v>
      </c>
      <c r="V6" s="2">
        <v>0</v>
      </c>
      <c r="W6" s="2">
        <v>30</v>
      </c>
      <c r="X6" s="2">
        <v>30</v>
      </c>
      <c r="Y6" s="2">
        <v>30</v>
      </c>
      <c r="Z6" s="2">
        <v>0</v>
      </c>
      <c r="AA6" s="2">
        <v>65</v>
      </c>
      <c r="AB6" s="2">
        <v>30</v>
      </c>
      <c r="AC6" s="2">
        <v>0</v>
      </c>
      <c r="AD6" s="2">
        <v>30</v>
      </c>
      <c r="AE6" s="2">
        <v>60</v>
      </c>
      <c r="AF6" s="11">
        <v>0</v>
      </c>
      <c r="AG6" s="42">
        <f t="shared" si="0"/>
        <v>792</v>
      </c>
      <c r="AH6" s="31">
        <f t="shared" si="1"/>
        <v>9.25233644859813</v>
      </c>
    </row>
    <row r="7" spans="1:34" ht="15.75">
      <c r="A7" s="6">
        <v>4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2"/>
      <c r="AG7" s="41"/>
      <c r="AH7" s="48"/>
    </row>
    <row r="8" spans="1:34" ht="15.75">
      <c r="A8" s="4">
        <v>5</v>
      </c>
      <c r="B8" s="3" t="s">
        <v>11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150</v>
      </c>
      <c r="I8" s="2">
        <v>0</v>
      </c>
      <c r="J8" s="2">
        <f>85+340</f>
        <v>425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40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47</v>
      </c>
      <c r="AC8" s="2">
        <v>0</v>
      </c>
      <c r="AD8" s="2">
        <v>40</v>
      </c>
      <c r="AE8" s="2">
        <v>0</v>
      </c>
      <c r="AF8" s="11">
        <v>0</v>
      </c>
      <c r="AG8" s="42">
        <f t="shared" si="0"/>
        <v>702</v>
      </c>
      <c r="AH8" s="31">
        <f t="shared" si="1"/>
        <v>8.200934579439252</v>
      </c>
    </row>
    <row r="9" spans="1:34" ht="15.75">
      <c r="A9" s="6">
        <v>6</v>
      </c>
      <c r="B9" s="8" t="s">
        <v>14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350</v>
      </c>
      <c r="K9" s="9">
        <v>100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12">
        <v>0</v>
      </c>
      <c r="AG9" s="41">
        <f t="shared" si="0"/>
        <v>450</v>
      </c>
      <c r="AH9" s="48">
        <f t="shared" si="1"/>
        <v>5.257009345794392</v>
      </c>
    </row>
    <row r="10" spans="1:34" ht="15.75">
      <c r="A10" s="4">
        <v>7</v>
      </c>
      <c r="B10" s="3" t="s">
        <v>24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24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28</v>
      </c>
      <c r="R10" s="2">
        <v>0</v>
      </c>
      <c r="S10" s="2">
        <v>23</v>
      </c>
      <c r="T10" s="2">
        <v>0</v>
      </c>
      <c r="U10" s="2">
        <v>25</v>
      </c>
      <c r="V10" s="2">
        <v>20</v>
      </c>
      <c r="W10" s="2">
        <v>0</v>
      </c>
      <c r="X10" s="2">
        <v>20</v>
      </c>
      <c r="Y10" s="2">
        <v>0</v>
      </c>
      <c r="Z10" s="2">
        <v>20</v>
      </c>
      <c r="AA10" s="2">
        <v>10</v>
      </c>
      <c r="AB10" s="2">
        <v>20</v>
      </c>
      <c r="AC10" s="2">
        <v>0</v>
      </c>
      <c r="AD10" s="2">
        <v>0</v>
      </c>
      <c r="AE10" s="2">
        <v>0</v>
      </c>
      <c r="AF10" s="11">
        <v>0</v>
      </c>
      <c r="AG10" s="42">
        <f t="shared" si="0"/>
        <v>190</v>
      </c>
      <c r="AH10" s="31">
        <f t="shared" si="1"/>
        <v>2.219626168224299</v>
      </c>
    </row>
    <row r="11" spans="1:34" ht="15.75">
      <c r="A11" s="6">
        <v>8</v>
      </c>
      <c r="B11" s="8" t="s">
        <v>23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125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2">
        <v>0</v>
      </c>
      <c r="AG11" s="41">
        <f t="shared" si="0"/>
        <v>125</v>
      </c>
      <c r="AH11" s="48">
        <f t="shared" si="1"/>
        <v>1.4602803738317758</v>
      </c>
    </row>
    <row r="12" spans="1:34" ht="15.75">
      <c r="A12" s="4">
        <v>9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1"/>
      <c r="AG12" s="42">
        <f t="shared" si="0"/>
        <v>0</v>
      </c>
      <c r="AH12" s="31">
        <f t="shared" si="1"/>
        <v>0</v>
      </c>
    </row>
    <row r="13" spans="1:34" ht="16.5" thickBot="1">
      <c r="A13" s="24">
        <v>10</v>
      </c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9"/>
      <c r="AG13" s="43">
        <f t="shared" si="0"/>
        <v>0</v>
      </c>
      <c r="AH13" s="47">
        <f t="shared" si="1"/>
        <v>0</v>
      </c>
    </row>
    <row r="14" spans="1:34" ht="15.75">
      <c r="A14" s="25"/>
      <c r="B14" s="20" t="s">
        <v>5</v>
      </c>
      <c r="C14" s="21">
        <f>SUM(C4:C13)</f>
        <v>32</v>
      </c>
      <c r="D14" s="21">
        <f>SUM(D4:D13)</f>
        <v>217</v>
      </c>
      <c r="E14" s="21">
        <f aca="true" t="shared" si="2" ref="E14:AF14">SUM(E4:E13)</f>
        <v>88</v>
      </c>
      <c r="F14" s="21">
        <f t="shared" si="2"/>
        <v>145</v>
      </c>
      <c r="G14" s="21">
        <f t="shared" si="2"/>
        <v>120</v>
      </c>
      <c r="H14" s="21">
        <f t="shared" si="2"/>
        <v>355</v>
      </c>
      <c r="I14" s="21">
        <f t="shared" si="2"/>
        <v>140</v>
      </c>
      <c r="J14" s="21">
        <f t="shared" si="2"/>
        <v>926</v>
      </c>
      <c r="K14" s="21">
        <f t="shared" si="2"/>
        <v>370</v>
      </c>
      <c r="L14" s="21">
        <f t="shared" si="2"/>
        <v>103</v>
      </c>
      <c r="M14" s="21">
        <f t="shared" si="2"/>
        <v>169</v>
      </c>
      <c r="N14" s="21">
        <f t="shared" si="2"/>
        <v>181</v>
      </c>
      <c r="O14" s="21">
        <f t="shared" si="2"/>
        <v>70</v>
      </c>
      <c r="P14" s="21">
        <f t="shared" si="2"/>
        <v>130</v>
      </c>
      <c r="Q14" s="21">
        <f t="shared" si="2"/>
        <v>401</v>
      </c>
      <c r="R14" s="21">
        <f t="shared" si="2"/>
        <v>166</v>
      </c>
      <c r="S14" s="21">
        <f t="shared" si="2"/>
        <v>108</v>
      </c>
      <c r="T14" s="21">
        <f t="shared" si="2"/>
        <v>163</v>
      </c>
      <c r="U14" s="21">
        <f t="shared" si="2"/>
        <v>148</v>
      </c>
      <c r="V14" s="21">
        <f t="shared" si="2"/>
        <v>120</v>
      </c>
      <c r="W14" s="21">
        <f t="shared" si="2"/>
        <v>320</v>
      </c>
      <c r="X14" s="21">
        <f t="shared" si="2"/>
        <v>257</v>
      </c>
      <c r="Y14" s="21">
        <f t="shared" si="2"/>
        <v>30</v>
      </c>
      <c r="Z14" s="21">
        <f t="shared" si="2"/>
        <v>206</v>
      </c>
      <c r="AA14" s="21">
        <f t="shared" si="2"/>
        <v>265</v>
      </c>
      <c r="AB14" s="21">
        <f t="shared" si="2"/>
        <v>116</v>
      </c>
      <c r="AC14" s="21">
        <f t="shared" si="2"/>
        <v>60</v>
      </c>
      <c r="AD14" s="21">
        <f t="shared" si="2"/>
        <v>160</v>
      </c>
      <c r="AE14" s="21">
        <f t="shared" si="2"/>
        <v>218</v>
      </c>
      <c r="AF14" s="23">
        <f t="shared" si="2"/>
        <v>140</v>
      </c>
      <c r="AG14" s="44">
        <f>SUM(C14:AF14)</f>
        <v>5924</v>
      </c>
      <c r="AH14" s="34">
        <f t="shared" si="1"/>
        <v>69.2056074766355</v>
      </c>
    </row>
    <row r="15" spans="1:34" ht="16.5" thickBot="1">
      <c r="A15" s="26"/>
      <c r="B15" s="60" t="s">
        <v>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2"/>
      <c r="AG15" s="45"/>
      <c r="AH15" s="33"/>
    </row>
    <row r="16" spans="1:34" ht="15.75">
      <c r="A16" s="28">
        <v>1</v>
      </c>
      <c r="B16" s="14" t="s">
        <v>2</v>
      </c>
      <c r="C16" s="15">
        <v>0</v>
      </c>
      <c r="D16" s="15">
        <v>300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6">
        <v>0</v>
      </c>
      <c r="AG16" s="40">
        <f>SUM(C16:AF16)</f>
        <v>300</v>
      </c>
      <c r="AH16" s="32">
        <f t="shared" si="1"/>
        <v>3.5046728971962615</v>
      </c>
    </row>
    <row r="17" spans="1:34" ht="15.75">
      <c r="A17" s="6">
        <v>2</v>
      </c>
      <c r="B17" s="8" t="s">
        <v>6</v>
      </c>
      <c r="C17" s="9">
        <v>0</v>
      </c>
      <c r="D17" s="9">
        <v>0</v>
      </c>
      <c r="E17" s="9">
        <v>200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2">
        <v>0</v>
      </c>
      <c r="AG17" s="41">
        <f>SUM(C17:AF17)</f>
        <v>200</v>
      </c>
      <c r="AH17" s="48">
        <f>(AG17/$AG$28)*100</f>
        <v>2.336448598130841</v>
      </c>
    </row>
    <row r="18" spans="1:34" ht="15.75">
      <c r="A18" s="4">
        <v>3</v>
      </c>
      <c r="B18" s="3" t="s">
        <v>21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115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220</v>
      </c>
      <c r="X18" s="2">
        <v>0</v>
      </c>
      <c r="Y18" s="2">
        <v>150</v>
      </c>
      <c r="Z18" s="2">
        <v>0</v>
      </c>
      <c r="AA18" s="2">
        <v>0</v>
      </c>
      <c r="AB18" s="2">
        <v>34</v>
      </c>
      <c r="AC18" s="2">
        <v>0</v>
      </c>
      <c r="AD18" s="2">
        <v>330</v>
      </c>
      <c r="AE18" s="2">
        <v>0</v>
      </c>
      <c r="AF18" s="11">
        <v>0</v>
      </c>
      <c r="AG18" s="42">
        <f>SUM(C18:AF18)</f>
        <v>849</v>
      </c>
      <c r="AH18" s="31">
        <f t="shared" si="1"/>
        <v>9.91822429906542</v>
      </c>
    </row>
    <row r="19" spans="1:34" ht="15.75">
      <c r="A19" s="6">
        <v>4</v>
      </c>
      <c r="B19" s="8" t="s">
        <v>13</v>
      </c>
      <c r="C19" s="9">
        <v>0</v>
      </c>
      <c r="D19" s="9">
        <v>0</v>
      </c>
      <c r="E19" s="9">
        <v>0</v>
      </c>
      <c r="F19" s="9">
        <f>82+15</f>
        <v>97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2">
        <v>0</v>
      </c>
      <c r="AG19" s="41">
        <f>SUM(C19:AF19)</f>
        <v>97</v>
      </c>
      <c r="AH19" s="48">
        <f t="shared" si="1"/>
        <v>1.133177570093458</v>
      </c>
    </row>
    <row r="20" spans="1:34" ht="15.75">
      <c r="A20" s="4">
        <v>5</v>
      </c>
      <c r="B20" s="3" t="s">
        <v>19</v>
      </c>
      <c r="C20" s="2">
        <v>0</v>
      </c>
      <c r="D20" s="2">
        <v>0</v>
      </c>
      <c r="E20" s="2">
        <v>0</v>
      </c>
      <c r="F20" s="2">
        <v>105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11">
        <v>0</v>
      </c>
      <c r="AG20" s="42">
        <f>SUM(C20:AF20)</f>
        <v>105</v>
      </c>
      <c r="AH20" s="31">
        <f t="shared" si="1"/>
        <v>1.2266355140186915</v>
      </c>
    </row>
    <row r="21" spans="1:34" ht="15.75">
      <c r="A21" s="6">
        <v>6</v>
      </c>
      <c r="B21" s="8" t="s">
        <v>20</v>
      </c>
      <c r="C21" s="9">
        <v>0</v>
      </c>
      <c r="D21" s="9">
        <v>0</v>
      </c>
      <c r="E21" s="9">
        <v>0</v>
      </c>
      <c r="F21" s="9">
        <f>18+31</f>
        <v>49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65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12">
        <v>0</v>
      </c>
      <c r="AG21" s="41">
        <f>SUM(C21:AF21)</f>
        <v>114</v>
      </c>
      <c r="AH21" s="48">
        <f t="shared" si="1"/>
        <v>1.3317757009345794</v>
      </c>
    </row>
    <row r="22" spans="1:34" ht="15.75">
      <c r="A22" s="4">
        <v>7</v>
      </c>
      <c r="B22" s="3" t="s">
        <v>15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220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11">
        <v>0</v>
      </c>
      <c r="AG22" s="42">
        <f>SUM(C22:AF22)</f>
        <v>220</v>
      </c>
      <c r="AH22" s="31">
        <f t="shared" si="1"/>
        <v>2.570093457943925</v>
      </c>
    </row>
    <row r="23" spans="1:34" ht="15.75">
      <c r="A23" s="6">
        <v>8</v>
      </c>
      <c r="B23" s="8" t="s">
        <v>16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15</v>
      </c>
      <c r="K23" s="9">
        <v>0</v>
      </c>
      <c r="L23" s="9">
        <v>0</v>
      </c>
      <c r="M23" s="9">
        <v>0</v>
      </c>
      <c r="N23" s="9">
        <v>5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140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37</v>
      </c>
      <c r="AD23" s="9">
        <v>0</v>
      </c>
      <c r="AE23" s="9">
        <v>0</v>
      </c>
      <c r="AF23" s="12">
        <v>0</v>
      </c>
      <c r="AG23" s="41">
        <f>SUM(C23:AF23)</f>
        <v>197</v>
      </c>
      <c r="AH23" s="53">
        <f t="shared" si="1"/>
        <v>2.3014018691588785</v>
      </c>
    </row>
    <row r="24" spans="1:34" ht="15.75">
      <c r="A24" s="4">
        <v>9</v>
      </c>
      <c r="B24" s="3" t="s">
        <v>17</v>
      </c>
      <c r="C24" s="2">
        <v>0</v>
      </c>
      <c r="D24" s="2">
        <v>0</v>
      </c>
      <c r="E24" s="2">
        <v>50</v>
      </c>
      <c r="F24" s="2">
        <v>0</v>
      </c>
      <c r="G24" s="2">
        <v>0</v>
      </c>
      <c r="H24" s="2">
        <v>0</v>
      </c>
      <c r="I24" s="2">
        <v>100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36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11">
        <v>0</v>
      </c>
      <c r="AG24" s="42">
        <f>SUM(C24:AF24)</f>
        <v>186</v>
      </c>
      <c r="AH24" s="31">
        <f t="shared" si="1"/>
        <v>2.1728971962616823</v>
      </c>
    </row>
    <row r="25" spans="1:34" ht="15.75">
      <c r="A25" s="24">
        <v>10</v>
      </c>
      <c r="B25" s="18" t="s">
        <v>18</v>
      </c>
      <c r="C25" s="13">
        <v>0</v>
      </c>
      <c r="D25" s="13">
        <v>0</v>
      </c>
      <c r="E25" s="13">
        <v>0</v>
      </c>
      <c r="F25" s="13">
        <f>57+23+23+39+36</f>
        <v>178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9">
        <v>0</v>
      </c>
      <c r="AG25" s="43">
        <f>SUM(C25:AF25)</f>
        <v>178</v>
      </c>
      <c r="AH25" s="52">
        <f t="shared" si="1"/>
        <v>2.0794392523364484</v>
      </c>
    </row>
    <row r="26" spans="1:34" ht="15.75">
      <c r="A26" s="49">
        <v>11</v>
      </c>
      <c r="B26" s="50" t="s">
        <v>25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190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51">
        <v>0</v>
      </c>
      <c r="AG26" s="55">
        <f>SUM(C26:AF26)</f>
        <v>190</v>
      </c>
      <c r="AH26" s="56">
        <f t="shared" si="1"/>
        <v>2.219626168224299</v>
      </c>
    </row>
    <row r="27" spans="1:34" ht="15.75">
      <c r="A27" s="36"/>
      <c r="B27" s="37" t="s">
        <v>5</v>
      </c>
      <c r="C27" s="38">
        <f aca="true" t="shared" si="3" ref="C27:O27">SUM(C16:C26)</f>
        <v>0</v>
      </c>
      <c r="D27" s="38">
        <f t="shared" si="3"/>
        <v>300</v>
      </c>
      <c r="E27" s="38">
        <f t="shared" si="3"/>
        <v>250</v>
      </c>
      <c r="F27" s="38">
        <f t="shared" si="3"/>
        <v>429</v>
      </c>
      <c r="G27" s="38">
        <f t="shared" si="3"/>
        <v>0</v>
      </c>
      <c r="H27" s="38">
        <f t="shared" si="3"/>
        <v>0</v>
      </c>
      <c r="I27" s="38">
        <f t="shared" si="3"/>
        <v>100</v>
      </c>
      <c r="J27" s="38">
        <f t="shared" si="3"/>
        <v>15</v>
      </c>
      <c r="K27" s="38">
        <f t="shared" si="3"/>
        <v>0</v>
      </c>
      <c r="L27" s="38">
        <f t="shared" si="3"/>
        <v>0</v>
      </c>
      <c r="M27" s="38">
        <f t="shared" si="3"/>
        <v>0</v>
      </c>
      <c r="N27" s="38">
        <f t="shared" si="3"/>
        <v>340</v>
      </c>
      <c r="O27" s="38">
        <f t="shared" si="3"/>
        <v>190</v>
      </c>
      <c r="P27" s="38">
        <f aca="true" t="shared" si="4" ref="P27:U27">SUM(P16:P26)</f>
        <v>36</v>
      </c>
      <c r="Q27" s="38">
        <f t="shared" si="4"/>
        <v>0</v>
      </c>
      <c r="R27" s="38">
        <f t="shared" si="4"/>
        <v>0</v>
      </c>
      <c r="S27" s="38">
        <f t="shared" si="4"/>
        <v>0</v>
      </c>
      <c r="T27" s="38">
        <f t="shared" si="4"/>
        <v>0</v>
      </c>
      <c r="U27" s="38">
        <f t="shared" si="4"/>
        <v>0</v>
      </c>
      <c r="V27" s="38">
        <f aca="true" t="shared" si="5" ref="V27:AA27">SUM(V16:V26)</f>
        <v>0</v>
      </c>
      <c r="W27" s="38">
        <f t="shared" si="5"/>
        <v>360</v>
      </c>
      <c r="X27" s="38">
        <f t="shared" si="5"/>
        <v>0</v>
      </c>
      <c r="Y27" s="38">
        <f t="shared" si="5"/>
        <v>215</v>
      </c>
      <c r="Z27" s="38">
        <f t="shared" si="5"/>
        <v>0</v>
      </c>
      <c r="AA27" s="38">
        <f t="shared" si="5"/>
        <v>0</v>
      </c>
      <c r="AB27" s="38">
        <f>SUM(AB16:AB26)</f>
        <v>34</v>
      </c>
      <c r="AC27" s="38">
        <f>SUM(AC16:AC26)</f>
        <v>37</v>
      </c>
      <c r="AD27" s="38">
        <f>SUM(AD16:AD26)</f>
        <v>330</v>
      </c>
      <c r="AE27" s="38">
        <f>SUM(AE16:AE26)</f>
        <v>0</v>
      </c>
      <c r="AF27" s="39">
        <f>SUM(AF16:AF26)</f>
        <v>0</v>
      </c>
      <c r="AG27" s="57">
        <f>SUM(C27:AF27)</f>
        <v>2636</v>
      </c>
      <c r="AH27" s="58">
        <f t="shared" si="1"/>
        <v>30.794392523364483</v>
      </c>
    </row>
    <row r="28" spans="1:34" ht="27" thickBot="1">
      <c r="A28" s="26"/>
      <c r="B28" s="22" t="s">
        <v>8</v>
      </c>
      <c r="C28" s="29">
        <f>(C14+$AG$27/30)</f>
        <v>119.86666666666666</v>
      </c>
      <c r="D28" s="29">
        <f aca="true" t="shared" si="6" ref="D28:AF28">(D14+$AG$27/30)</f>
        <v>304.8666666666667</v>
      </c>
      <c r="E28" s="29">
        <f t="shared" si="6"/>
        <v>175.86666666666667</v>
      </c>
      <c r="F28" s="29">
        <f t="shared" si="6"/>
        <v>232.86666666666667</v>
      </c>
      <c r="G28" s="29">
        <f t="shared" si="6"/>
        <v>207.86666666666667</v>
      </c>
      <c r="H28" s="29">
        <f t="shared" si="6"/>
        <v>442.8666666666667</v>
      </c>
      <c r="I28" s="29">
        <f t="shared" si="6"/>
        <v>227.86666666666667</v>
      </c>
      <c r="J28" s="29">
        <f t="shared" si="6"/>
        <v>1013.8666666666667</v>
      </c>
      <c r="K28" s="29">
        <f t="shared" si="6"/>
        <v>457.8666666666667</v>
      </c>
      <c r="L28" s="29">
        <f t="shared" si="6"/>
        <v>190.86666666666667</v>
      </c>
      <c r="M28" s="29">
        <f t="shared" si="6"/>
        <v>256.8666666666667</v>
      </c>
      <c r="N28" s="29">
        <f t="shared" si="6"/>
        <v>268.8666666666667</v>
      </c>
      <c r="O28" s="29">
        <f t="shared" si="6"/>
        <v>157.86666666666667</v>
      </c>
      <c r="P28" s="29">
        <f t="shared" si="6"/>
        <v>217.86666666666667</v>
      </c>
      <c r="Q28" s="29">
        <f t="shared" si="6"/>
        <v>488.8666666666667</v>
      </c>
      <c r="R28" s="29">
        <f t="shared" si="6"/>
        <v>253.86666666666667</v>
      </c>
      <c r="S28" s="29">
        <f t="shared" si="6"/>
        <v>195.86666666666667</v>
      </c>
      <c r="T28" s="29">
        <f t="shared" si="6"/>
        <v>250.86666666666667</v>
      </c>
      <c r="U28" s="29">
        <f t="shared" si="6"/>
        <v>235.86666666666667</v>
      </c>
      <c r="V28" s="29">
        <f t="shared" si="6"/>
        <v>207.86666666666667</v>
      </c>
      <c r="W28" s="29">
        <f t="shared" si="6"/>
        <v>407.8666666666667</v>
      </c>
      <c r="X28" s="29">
        <f t="shared" si="6"/>
        <v>344.8666666666667</v>
      </c>
      <c r="Y28" s="29">
        <f t="shared" si="6"/>
        <v>117.86666666666666</v>
      </c>
      <c r="Z28" s="29">
        <f t="shared" si="6"/>
        <v>293.8666666666667</v>
      </c>
      <c r="AA28" s="29">
        <f t="shared" si="6"/>
        <v>352.8666666666667</v>
      </c>
      <c r="AB28" s="29">
        <f t="shared" si="6"/>
        <v>203.86666666666667</v>
      </c>
      <c r="AC28" s="29">
        <f t="shared" si="6"/>
        <v>147.86666666666667</v>
      </c>
      <c r="AD28" s="29">
        <f t="shared" si="6"/>
        <v>247.86666666666667</v>
      </c>
      <c r="AE28" s="29">
        <f t="shared" si="6"/>
        <v>305.8666666666667</v>
      </c>
      <c r="AF28" s="30">
        <f t="shared" si="6"/>
        <v>227.86666666666667</v>
      </c>
      <c r="AG28" s="46">
        <f>(AG14+AG27)</f>
        <v>8560</v>
      </c>
      <c r="AH28" s="35">
        <f>(AG28/$AG$28)*100</f>
        <v>100</v>
      </c>
    </row>
    <row r="29" spans="3:91" ht="12.75">
      <c r="C29" t="s">
        <v>36</v>
      </c>
      <c r="D29" t="s">
        <v>37</v>
      </c>
      <c r="E29" t="s">
        <v>38</v>
      </c>
      <c r="F29" t="s">
        <v>39</v>
      </c>
      <c r="G29" t="s">
        <v>40</v>
      </c>
      <c r="H29" t="s">
        <v>41</v>
      </c>
      <c r="I29" t="s">
        <v>42</v>
      </c>
      <c r="J29" t="s">
        <v>36</v>
      </c>
      <c r="K29" t="s">
        <v>37</v>
      </c>
      <c r="L29" t="s">
        <v>38</v>
      </c>
      <c r="M29" t="s">
        <v>39</v>
      </c>
      <c r="N29" t="s">
        <v>40</v>
      </c>
      <c r="O29" t="s">
        <v>41</v>
      </c>
      <c r="P29" t="s">
        <v>42</v>
      </c>
      <c r="Q29" t="s">
        <v>36</v>
      </c>
      <c r="R29" t="s">
        <v>37</v>
      </c>
      <c r="S29" t="s">
        <v>38</v>
      </c>
      <c r="T29" t="s">
        <v>39</v>
      </c>
      <c r="U29" t="s">
        <v>40</v>
      </c>
      <c r="V29" t="s">
        <v>41</v>
      </c>
      <c r="W29" t="s">
        <v>42</v>
      </c>
      <c r="X29" t="s">
        <v>36</v>
      </c>
      <c r="Y29" t="s">
        <v>37</v>
      </c>
      <c r="Z29" t="s">
        <v>38</v>
      </c>
      <c r="AA29" t="s">
        <v>39</v>
      </c>
      <c r="AB29" t="s">
        <v>40</v>
      </c>
      <c r="AC29" t="s">
        <v>41</v>
      </c>
      <c r="AD29" t="s">
        <v>42</v>
      </c>
      <c r="AE29" t="s">
        <v>43</v>
      </c>
      <c r="AF29" t="s">
        <v>37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</row>
    <row r="30" spans="1:34" ht="12.75">
      <c r="A30" s="7"/>
      <c r="S30" s="72">
        <f>SUM(F28,M28,T28,AA28,)/4</f>
        <v>273.3666666666667</v>
      </c>
      <c r="T30" s="72">
        <f>SUM(G28,N28,U28,AB28)/4</f>
        <v>229.11666666666667</v>
      </c>
      <c r="U30" s="72">
        <f>SUM(H28,O28,V28,AC28)/4</f>
        <v>239.11666666666667</v>
      </c>
      <c r="V30" s="72">
        <f>SUM(I28,P28,W28,AD28)/4</f>
        <v>275.3666666666667</v>
      </c>
      <c r="W30" s="72">
        <f>SUM(C28,Q28,X28,AE29)/4</f>
        <v>238.4</v>
      </c>
      <c r="X30" s="72">
        <f>SUM(D28,K28,R28,Y28)/4</f>
        <v>283.6166666666667</v>
      </c>
      <c r="Y30" s="72">
        <f>SUM(E28,L28,S28,Z28)/4</f>
        <v>214.11666666666667</v>
      </c>
      <c r="AH30">
        <f>AG28/30</f>
        <v>285.3333333333333</v>
      </c>
    </row>
    <row r="31" ht="12.75">
      <c r="S31" s="1"/>
    </row>
    <row r="36" ht="12.75">
      <c r="C36" t="s">
        <v>35</v>
      </c>
    </row>
    <row r="37" ht="12.75">
      <c r="B37" t="s">
        <v>26</v>
      </c>
    </row>
    <row r="38" spans="2:8" ht="12.75">
      <c r="B38" t="s">
        <v>27</v>
      </c>
      <c r="C38" t="s">
        <v>34</v>
      </c>
      <c r="H38" s="54"/>
    </row>
    <row r="39" spans="2:3" ht="12.75">
      <c r="B39" t="s">
        <v>28</v>
      </c>
      <c r="C39" t="s">
        <v>34</v>
      </c>
    </row>
    <row r="40" spans="2:3" ht="12.75">
      <c r="B40" t="s">
        <v>29</v>
      </c>
      <c r="C40" t="s">
        <v>34</v>
      </c>
    </row>
    <row r="42" spans="2:3" ht="12.75">
      <c r="B42" t="s">
        <v>30</v>
      </c>
      <c r="C42">
        <v>90</v>
      </c>
    </row>
    <row r="43" spans="2:3" ht="12.75">
      <c r="B43" t="s">
        <v>31</v>
      </c>
      <c r="C43">
        <v>170</v>
      </c>
    </row>
    <row r="44" ht="12.75">
      <c r="B44" t="s">
        <v>32</v>
      </c>
    </row>
    <row r="45" ht="12.75">
      <c r="B45" t="s">
        <v>33</v>
      </c>
    </row>
  </sheetData>
  <mergeCells count="7">
    <mergeCell ref="BJ29:CM29"/>
    <mergeCell ref="B3:AF3"/>
    <mergeCell ref="B15:AF15"/>
    <mergeCell ref="A1:A3"/>
    <mergeCell ref="AG1:AG2"/>
    <mergeCell ref="B1:AF1"/>
    <mergeCell ref="AH1:A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Leo</cp:lastModifiedBy>
  <dcterms:created xsi:type="dcterms:W3CDTF">1996-10-08T23:32:33Z</dcterms:created>
  <dcterms:modified xsi:type="dcterms:W3CDTF">2006-09-30T22:30:35Z</dcterms:modified>
  <cp:category/>
  <cp:version/>
  <cp:contentType/>
  <cp:contentStatus/>
</cp:coreProperties>
</file>